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BOURÁNÍ V AREÁLU ZZN\DZS\"/>
    </mc:Choice>
  </mc:AlternateContent>
  <xr:revisionPtr revIDLastSave="0" documentId="8_{A0F2DF3C-6793-4D6E-AEBB-32522C84D1FB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29" i="12"/>
  <c r="AC29" i="12"/>
  <c r="AD29" i="12"/>
  <c r="K8" i="12"/>
  <c r="U8" i="12"/>
  <c r="G9" i="12"/>
  <c r="G8" i="12" s="1"/>
  <c r="I9" i="12"/>
  <c r="I8" i="12" s="1"/>
  <c r="K9" i="12"/>
  <c r="O9" i="12"/>
  <c r="O8" i="12" s="1"/>
  <c r="Q9" i="12"/>
  <c r="Q8" i="12" s="1"/>
  <c r="U9" i="12"/>
  <c r="I11" i="12"/>
  <c r="Q11" i="12"/>
  <c r="G12" i="12"/>
  <c r="I12" i="12"/>
  <c r="K12" i="12"/>
  <c r="K11" i="12" s="1"/>
  <c r="M12" i="12"/>
  <c r="O12" i="12"/>
  <c r="Q12" i="12"/>
  <c r="U12" i="12"/>
  <c r="U11" i="12" s="1"/>
  <c r="G14" i="12"/>
  <c r="I14" i="12"/>
  <c r="K14" i="12"/>
  <c r="M14" i="12"/>
  <c r="O14" i="12"/>
  <c r="Q14" i="12"/>
  <c r="U14" i="12"/>
  <c r="G16" i="12"/>
  <c r="G11" i="12" s="1"/>
  <c r="I16" i="12"/>
  <c r="K16" i="12"/>
  <c r="O16" i="12"/>
  <c r="O11" i="12" s="1"/>
  <c r="Q16" i="12"/>
  <c r="U16" i="12"/>
  <c r="G19" i="12"/>
  <c r="I19" i="12"/>
  <c r="K19" i="12"/>
  <c r="K18" i="12" s="1"/>
  <c r="M19" i="12"/>
  <c r="O19" i="12"/>
  <c r="Q19" i="12"/>
  <c r="U19" i="12"/>
  <c r="U18" i="12" s="1"/>
  <c r="G21" i="12"/>
  <c r="I21" i="12"/>
  <c r="K21" i="12"/>
  <c r="M21" i="12"/>
  <c r="O21" i="12"/>
  <c r="Q21" i="12"/>
  <c r="U21" i="12"/>
  <c r="G22" i="12"/>
  <c r="G18" i="12" s="1"/>
  <c r="I22" i="12"/>
  <c r="K22" i="12"/>
  <c r="O22" i="12"/>
  <c r="O18" i="12" s="1"/>
  <c r="Q22" i="12"/>
  <c r="U22" i="12"/>
  <c r="G23" i="12"/>
  <c r="M23" i="12" s="1"/>
  <c r="I23" i="12"/>
  <c r="I18" i="12" s="1"/>
  <c r="K23" i="12"/>
  <c r="O23" i="12"/>
  <c r="Q23" i="12"/>
  <c r="Q18" i="12" s="1"/>
  <c r="U23" i="12"/>
  <c r="G25" i="12"/>
  <c r="I25" i="12"/>
  <c r="K25" i="12"/>
  <c r="O25" i="12"/>
  <c r="Q25" i="12"/>
  <c r="U25" i="12"/>
  <c r="G26" i="12"/>
  <c r="I26" i="12"/>
  <c r="K26" i="12"/>
  <c r="M26" i="12"/>
  <c r="M25" i="12" s="1"/>
  <c r="O26" i="12"/>
  <c r="Q26" i="12"/>
  <c r="U26" i="12"/>
  <c r="I20" i="1"/>
  <c r="I19" i="1"/>
  <c r="I18" i="1"/>
  <c r="I17" i="1"/>
  <c r="I16" i="1"/>
  <c r="I51" i="1"/>
  <c r="G27" i="1"/>
  <c r="F40" i="1"/>
  <c r="G28" i="1" s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3" i="1" l="1"/>
  <c r="M18" i="12"/>
  <c r="M11" i="12"/>
  <c r="M22" i="12"/>
  <c r="M16" i="12"/>
  <c r="M9" i="12"/>
  <c r="M8" i="12" s="1"/>
  <c r="I21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<sst xmlns="http://schemas.openxmlformats.org/spreadsheetml/2006/main" count="198" uniqueCount="132">
  <si>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</si>
  <si>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</si>
  <si>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</si>
  <si>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</si>
  <si>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</si>
  <si>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</si>
  <si>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</si>
  <si>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</si>
  <si>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</si>
  <si>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</si>
  <si>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</si>
  <si>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</si>
  <si>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</si>
  <si>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</si>
  <si>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</si>
  <si>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</si>
  <si>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</si>
  <si>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</si>
  <si>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</si>
  <si>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</si>
  <si>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</si>
  <si>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</si>
  <si>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</si>
  <si>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</si>
  <si>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</si>
  <si>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</si>
  <si>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</si>
  <si>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</si>
  <si>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</si>
  <si>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</si>
  <si>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</si>
  <si>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</si>
  <si>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</si>
  <si>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</si>
  <si>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</si>
  <si>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</si>
  <si>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</si>
  <si>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</si>
  <si>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</si>
  <si>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</si>
  <si>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</si>
  <si>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</si>
  <si>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areál ZZN Český Brod</t>
  </si>
  <si>
    <t>Rozpočet:</t>
  </si>
  <si>
    <t>Misto</t>
  </si>
  <si>
    <t>ing. Martin Škorpík</t>
  </si>
  <si>
    <t>Odstranění staveb v areálu ZZN Český Brod - SO 03- základ pro stroje</t>
  </si>
  <si>
    <t>Město Český Brod</t>
  </si>
  <si>
    <t>Husovo náměstí 70</t>
  </si>
  <si>
    <t>Český Brod</t>
  </si>
  <si>
    <t>28201</t>
  </si>
  <si>
    <t>00235334</t>
  </si>
  <si>
    <t>Rozpočet</t>
  </si>
  <si>
    <t>Celkem za stavbu</t>
  </si>
  <si>
    <t>CZK</t>
  </si>
  <si>
    <t>Rekapitulace dílů</t>
  </si>
  <si>
    <t>Typ dílu</t>
  </si>
  <si>
    <t>5</t>
  </si>
  <si>
    <t>Komunikace</t>
  </si>
  <si>
    <t>96</t>
  </si>
  <si>
    <t>Bourání konstrukcí</t>
  </si>
  <si>
    <t>97</t>
  </si>
  <si>
    <t>Odvoz suti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</si>
  <si>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</si>
  <si>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</si>
  <si>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</si>
  <si>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</si>
  <si>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</si>
  <si>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</si>
  <si>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</si>
  <si>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</si>
  <si>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</si>
  <si>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</si>
  <si>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</si>
  <si>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</si>
  <si>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</si>
  <si>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</si>
  <si>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</si>
  <si>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</si>
  <si>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</si>
  <si>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</si>
  <si>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</si>
  <si>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</si>
  <si>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</si>
  <si>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</si>
  <si>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</si>
  <si>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</si>
  <si>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</si>
  <si>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</si>
  <si>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</si>
  <si>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</si>
  <si>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</si>
  <si>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</si>
  <si>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</si>
  <si>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564831111R00</t>
  </si>
  <si>
    <t>Podklad ze štěrkodrti po zhutnění tloušťky 10 cm</t>
  </si>
  <si>
    <t>m2</t>
  </si>
  <si>
    <t>POL1_0</t>
  </si>
  <si>
    <t>SO 03 základ pod stroje:12*6,7</t>
  </si>
  <si>
    <t>VV</t>
  </si>
  <si>
    <t>961055111R00</t>
  </si>
  <si>
    <t>Bourání základů železobetonových</t>
  </si>
  <si>
    <t>m3</t>
  </si>
  <si>
    <t>SO 03 - základ pod stroje:12*6,7*0,6+4,99*2,35*0,24</t>
  </si>
  <si>
    <t>723150805R00</t>
  </si>
  <si>
    <t>Demontáž potrubí ocel.hladkého svařovaného D 159</t>
  </si>
  <si>
    <t>m</t>
  </si>
  <si>
    <t>plynové potrubí:0,7+6,9+3+4,5</t>
  </si>
  <si>
    <t>767996804R00</t>
  </si>
  <si>
    <t>Demontáž atypických ocelových konstr. do 500 kg</t>
  </si>
  <si>
    <t>kg</t>
  </si>
  <si>
    <t>SO 03 - základ pod stroje, zábradlí:65</t>
  </si>
  <si>
    <t>979096211R00</t>
  </si>
  <si>
    <t>Drcení stavební suti mobilní drticí jednotkou</t>
  </si>
  <si>
    <t>t</t>
  </si>
  <si>
    <t>SO 03 - beton:122,5</t>
  </si>
  <si>
    <t>979096205R00</t>
  </si>
  <si>
    <t>Plnění mobilní drticí jednotky stavební sutí</t>
  </si>
  <si>
    <t>979082111R00</t>
  </si>
  <si>
    <t>Vnitrostaveništní doprava suti do 10 m</t>
  </si>
  <si>
    <t>979082121R00</t>
  </si>
  <si>
    <t>Příplatek k vnitrost. dopravě suti za dalších 5 m</t>
  </si>
  <si>
    <t>122,5*2</t>
  </si>
  <si>
    <t>998981123R00</t>
  </si>
  <si>
    <t>Přesun hmot demolice postup. rozebíráním v. do 21m</t>
  </si>
  <si>
    <t>23,16</t>
  </si>
  <si>
    <t/>
  </si>
  <si>
    <t>SUM</t>
  </si>
  <si>
    <t>POPUZIV</t>
  </si>
  <si>
    <t>END</t>
  </si>
  <si>
    <t>ZADÁNÍ STAVBY PRO VÝBĚR ZHOTOVITELE</t>
  </si>
  <si>
    <t>VYÝKAZ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</si>
</sst>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130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SUMIF(F47:F50,A16,I47:I50)+SUMIF(F47:F50,"PSU",I47:I50)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SUMIF(F47:F50,A17,I47:I50)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SUMIF(F47:F50,A18,I47:I50)</f>
        <v>0</v>
      </c>
      <c r="J18" s="93"/>
    </row>
    <row r="19" spans="1:10" ht="23.25" customHeight="1" x14ac:dyDescent="0.2">
      <c r="A19" s="193" t="s">
        <v>65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SUMIF(F47:F50,A19,I47:I50)</f>
        <v>0</v>
      </c>
      <c r="J19" s="93"/>
    </row>
    <row r="20" spans="1:10" ht="23.25" customHeight="1" x14ac:dyDescent="0.2">
      <c r="A20" s="193" t="s">
        <v>66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SUMIF(F47:F50,A20,I47:I50)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Pol'!AC29</f>
        <v>0</v>
      </c>
      <c r="G39" s="148">
        <f>'Rozpočet Pol'!AD29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Pol'!G11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Pol'!G18</f>
        <v>0</v>
      </c>
      <c r="J49" s="185"/>
    </row>
    <row r="50" spans="1:10" ht="25.5" customHeight="1" x14ac:dyDescent="0.2">
      <c r="A50" s="163"/>
      <c r="B50" s="177" t="s">
        <v>63</v>
      </c>
      <c r="C50" s="178" t="s">
        <v>64</v>
      </c>
      <c r="D50" s="179"/>
      <c r="E50" s="179"/>
      <c r="F50" s="186" t="s">
        <v>23</v>
      </c>
      <c r="G50" s="187"/>
      <c r="H50" s="187"/>
      <c r="I50" s="188">
        <f>'Rozpočet Pol'!G25</f>
        <v>0</v>
      </c>
      <c r="J50" s="188"/>
    </row>
    <row r="51" spans="1:10" ht="25.5" customHeight="1" x14ac:dyDescent="0.2">
      <c r="A51" s="164"/>
      <c r="B51" s="170" t="s">
        <v>1</v>
      </c>
      <c r="C51" s="170"/>
      <c r="D51" s="171"/>
      <c r="E51" s="171"/>
      <c r="F51" s="189"/>
      <c r="G51" s="190"/>
      <c r="H51" s="190"/>
      <c r="I51" s="191">
        <f>SUM(I47:I50)</f>
        <v>0</v>
      </c>
      <c r="J51" s="191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131</v>
      </c>
      <c r="B1" s="195"/>
      <c r="C1" s="195"/>
      <c r="D1" s="195"/>
      <c r="E1" s="195"/>
      <c r="F1" s="195"/>
      <c r="G1" s="195"/>
      <c r="AE1" t="s">
        <v>68</v>
      </c>
    </row>
    <row r="2" spans="1:60" ht="24.95" customHeight="1" x14ac:dyDescent="0.2">
      <c r="A2" s="202" t="s">
        <v>67</v>
      </c>
      <c r="B2" s="196"/>
      <c r="C2" s="197" t="s">
        <v>46</v>
      </c>
      <c r="D2" s="198"/>
      <c r="E2" s="198"/>
      <c r="F2" s="198"/>
      <c r="G2" s="204"/>
      <c r="AE2" t="s">
        <v>69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70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71</v>
      </c>
    </row>
    <row r="5" spans="1:60" hidden="1" x14ac:dyDescent="0.2">
      <c r="A5" s="206" t="s">
        <v>72</v>
      </c>
      <c r="B5" s="207"/>
      <c r="C5" s="208"/>
      <c r="D5" s="209"/>
      <c r="E5" s="209"/>
      <c r="F5" s="209"/>
      <c r="G5" s="210"/>
      <c r="AE5" t="s">
        <v>73</v>
      </c>
    </row>
    <row r="7" spans="1:60" ht="38.25" x14ac:dyDescent="0.2">
      <c r="A7" s="215" t="s">
        <v>74</v>
      </c>
      <c r="B7" s="216" t="s">
        <v>75</v>
      </c>
      <c r="C7" s="216" t="s">
        <v>76</v>
      </c>
      <c r="D7" s="215" t="s">
        <v>77</v>
      </c>
      <c r="E7" s="215" t="s">
        <v>78</v>
      </c>
      <c r="F7" s="211" t="s">
        <v>79</v>
      </c>
      <c r="G7" s="234" t="s">
        <v>28</v>
      </c>
      <c r="H7" s="235" t="s">
        <v>29</v>
      </c>
      <c r="I7" s="235" t="s">
        <v>80</v>
      </c>
      <c r="J7" s="235" t="s">
        <v>30</v>
      </c>
      <c r="K7" s="235" t="s">
        <v>81</v>
      </c>
      <c r="L7" s="235" t="s">
        <v>82</v>
      </c>
      <c r="M7" s="235" t="s">
        <v>83</v>
      </c>
      <c r="N7" s="235" t="s">
        <v>84</v>
      </c>
      <c r="O7" s="235" t="s">
        <v>85</v>
      </c>
      <c r="P7" s="235" t="s">
        <v>86</v>
      </c>
      <c r="Q7" s="235" t="s">
        <v>87</v>
      </c>
      <c r="R7" s="235" t="s">
        <v>88</v>
      </c>
      <c r="S7" s="235" t="s">
        <v>89</v>
      </c>
      <c r="T7" s="235" t="s">
        <v>90</v>
      </c>
      <c r="U7" s="218" t="s">
        <v>91</v>
      </c>
    </row>
    <row r="8" spans="1:60" x14ac:dyDescent="0.2">
      <c r="A8" s="236" t="s">
        <v>92</v>
      </c>
      <c r="B8" s="237" t="s">
        <v>57</v>
      </c>
      <c r="C8" s="238" t="s">
        <v>58</v>
      </c>
      <c r="D8" s="239"/>
      <c r="E8" s="240"/>
      <c r="F8" s="241"/>
      <c r="G8" s="241">
        <f>SUMIF(AE9:AE10,"&lt;&gt;NOR",G9:G10)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17"/>
      <c r="O8" s="217">
        <f>SUM(O9:O10)</f>
        <v>23.155200000000001</v>
      </c>
      <c r="P8" s="217"/>
      <c r="Q8" s="217">
        <f>SUM(Q9:Q10)</f>
        <v>0</v>
      </c>
      <c r="R8" s="217"/>
      <c r="S8" s="217"/>
      <c r="T8" s="236"/>
      <c r="U8" s="217">
        <f>SUM(U9:U10)</f>
        <v>1.85</v>
      </c>
      <c r="AE8" t="s">
        <v>93</v>
      </c>
    </row>
    <row r="9" spans="1:60" outlineLevel="1" x14ac:dyDescent="0.2">
      <c r="A9" s="213">
        <v>1</v>
      </c>
      <c r="B9" s="219" t="s">
        <v>94</v>
      </c>
      <c r="C9" s="263" t="s">
        <v>95</v>
      </c>
      <c r="D9" s="221" t="s">
        <v>96</v>
      </c>
      <c r="E9" s="228">
        <v>80.400000000000006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0.28799999999999998</v>
      </c>
      <c r="O9" s="222">
        <f>ROUND(E9*N9,5)</f>
        <v>23.155200000000001</v>
      </c>
      <c r="P9" s="222">
        <v>0</v>
      </c>
      <c r="Q9" s="222">
        <f>ROUND(E9*P9,5)</f>
        <v>0</v>
      </c>
      <c r="R9" s="222"/>
      <c r="S9" s="222"/>
      <c r="T9" s="223">
        <v>2.3E-2</v>
      </c>
      <c r="U9" s="222">
        <f>ROUND(E9*T9,2)</f>
        <v>1.85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98</v>
      </c>
      <c r="D10" s="224"/>
      <c r="E10" s="229">
        <v>80.400000000000006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99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14" t="s">
        <v>92</v>
      </c>
      <c r="B11" s="220" t="s">
        <v>59</v>
      </c>
      <c r="C11" s="265" t="s">
        <v>60</v>
      </c>
      <c r="D11" s="225"/>
      <c r="E11" s="230"/>
      <c r="F11" s="233"/>
      <c r="G11" s="233">
        <f>SUMIF(AE12:AE17,"&lt;&gt;NOR",G12:G17)</f>
        <v>0</v>
      </c>
      <c r="H11" s="233"/>
      <c r="I11" s="233">
        <f>SUM(I12:I17)</f>
        <v>0</v>
      </c>
      <c r="J11" s="233"/>
      <c r="K11" s="233">
        <f>SUM(K12:K17)</f>
        <v>0</v>
      </c>
      <c r="L11" s="233"/>
      <c r="M11" s="233">
        <f>SUM(M12:M17)</f>
        <v>0</v>
      </c>
      <c r="N11" s="226"/>
      <c r="O11" s="226">
        <f>SUM(O12:O17)</f>
        <v>1.1559999999999999E-2</v>
      </c>
      <c r="P11" s="226"/>
      <c r="Q11" s="226">
        <f>SUM(Q12:Q17)</f>
        <v>122.84431000000001</v>
      </c>
      <c r="R11" s="226"/>
      <c r="S11" s="226"/>
      <c r="T11" s="227"/>
      <c r="U11" s="226">
        <f>SUM(U12:U17)</f>
        <v>682.51</v>
      </c>
      <c r="AE11" t="s">
        <v>93</v>
      </c>
    </row>
    <row r="12" spans="1:60" outlineLevel="1" x14ac:dyDescent="0.2">
      <c r="A12" s="213">
        <v>2</v>
      </c>
      <c r="B12" s="219" t="s">
        <v>100</v>
      </c>
      <c r="C12" s="263" t="s">
        <v>101</v>
      </c>
      <c r="D12" s="221" t="s">
        <v>102</v>
      </c>
      <c r="E12" s="228">
        <v>51.054360000000003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2.4</v>
      </c>
      <c r="Q12" s="222">
        <f>ROUND(E12*P12,5)</f>
        <v>122.53046000000001</v>
      </c>
      <c r="R12" s="222"/>
      <c r="S12" s="222"/>
      <c r="T12" s="223">
        <v>13.301</v>
      </c>
      <c r="U12" s="222">
        <f>ROUND(E12*T12,2)</f>
        <v>679.07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97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19"/>
      <c r="C13" s="264" t="s">
        <v>103</v>
      </c>
      <c r="D13" s="224"/>
      <c r="E13" s="229">
        <v>51.054360000000003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99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3</v>
      </c>
      <c r="B14" s="219" t="s">
        <v>104</v>
      </c>
      <c r="C14" s="263" t="s">
        <v>105</v>
      </c>
      <c r="D14" s="221" t="s">
        <v>106</v>
      </c>
      <c r="E14" s="228">
        <v>15.1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5.5000000000000003E-4</v>
      </c>
      <c r="O14" s="222">
        <f>ROUND(E14*N14,5)</f>
        <v>8.3099999999999997E-3</v>
      </c>
      <c r="P14" s="222">
        <v>1.6480000000000002E-2</v>
      </c>
      <c r="Q14" s="222">
        <f>ROUND(E14*P14,5)</f>
        <v>0.24884999999999999</v>
      </c>
      <c r="R14" s="222"/>
      <c r="S14" s="222"/>
      <c r="T14" s="223">
        <v>6.8000000000000005E-2</v>
      </c>
      <c r="U14" s="222">
        <f>ROUND(E14*T14,2)</f>
        <v>1.03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19"/>
      <c r="C15" s="264" t="s">
        <v>107</v>
      </c>
      <c r="D15" s="224"/>
      <c r="E15" s="229">
        <v>15.1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99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4</v>
      </c>
      <c r="B16" s="219" t="s">
        <v>108</v>
      </c>
      <c r="C16" s="263" t="s">
        <v>109</v>
      </c>
      <c r="D16" s="221" t="s">
        <v>110</v>
      </c>
      <c r="E16" s="228">
        <v>65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5.0000000000000002E-5</v>
      </c>
      <c r="O16" s="222">
        <f>ROUND(E16*N16,5)</f>
        <v>3.2499999999999999E-3</v>
      </c>
      <c r="P16" s="222">
        <v>1E-3</v>
      </c>
      <c r="Q16" s="222">
        <f>ROUND(E16*P16,5)</f>
        <v>6.5000000000000002E-2</v>
      </c>
      <c r="R16" s="222"/>
      <c r="S16" s="222"/>
      <c r="T16" s="223">
        <v>3.6999999999999998E-2</v>
      </c>
      <c r="U16" s="222">
        <f>ROUND(E16*T16,2)</f>
        <v>2.41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97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4" t="s">
        <v>111</v>
      </c>
      <c r="D17" s="224"/>
      <c r="E17" s="229">
        <v>65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99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92</v>
      </c>
      <c r="B18" s="220" t="s">
        <v>61</v>
      </c>
      <c r="C18" s="265" t="s">
        <v>62</v>
      </c>
      <c r="D18" s="225"/>
      <c r="E18" s="230"/>
      <c r="F18" s="233"/>
      <c r="G18" s="233">
        <f>SUMIF(AE19:AE24,"&lt;&gt;NOR",G19:G24)</f>
        <v>0</v>
      </c>
      <c r="H18" s="233"/>
      <c r="I18" s="233">
        <f>SUM(I19:I24)</f>
        <v>0</v>
      </c>
      <c r="J18" s="233"/>
      <c r="K18" s="233">
        <f>SUM(K19:K24)</f>
        <v>0</v>
      </c>
      <c r="L18" s="233"/>
      <c r="M18" s="233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6"/>
      <c r="S18" s="226"/>
      <c r="T18" s="227"/>
      <c r="U18" s="226">
        <f>SUM(U19:U24)</f>
        <v>146.77000000000001</v>
      </c>
      <c r="AE18" t="s">
        <v>93</v>
      </c>
    </row>
    <row r="19" spans="1:60" outlineLevel="1" x14ac:dyDescent="0.2">
      <c r="A19" s="213">
        <v>5</v>
      </c>
      <c r="B19" s="219" t="s">
        <v>112</v>
      </c>
      <c r="C19" s="263" t="s">
        <v>113</v>
      </c>
      <c r="D19" s="221" t="s">
        <v>114</v>
      </c>
      <c r="E19" s="228">
        <v>122.5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97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4" t="s">
        <v>115</v>
      </c>
      <c r="D20" s="224"/>
      <c r="E20" s="229">
        <v>122.5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99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6</v>
      </c>
      <c r="B21" s="219" t="s">
        <v>116</v>
      </c>
      <c r="C21" s="263" t="s">
        <v>117</v>
      </c>
      <c r="D21" s="221" t="s">
        <v>114</v>
      </c>
      <c r="E21" s="228">
        <v>122.5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4.5999999999999999E-2</v>
      </c>
      <c r="U21" s="222">
        <f>ROUND(E21*T21,2)</f>
        <v>5.64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97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>
        <v>7</v>
      </c>
      <c r="B22" s="219" t="s">
        <v>118</v>
      </c>
      <c r="C22" s="263" t="s">
        <v>119</v>
      </c>
      <c r="D22" s="221" t="s">
        <v>114</v>
      </c>
      <c r="E22" s="228">
        <v>122.5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0.94199999999999995</v>
      </c>
      <c r="U22" s="222">
        <f>ROUND(E22*T22,2)</f>
        <v>115.4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8</v>
      </c>
      <c r="B23" s="219" t="s">
        <v>120</v>
      </c>
      <c r="C23" s="263" t="s">
        <v>121</v>
      </c>
      <c r="D23" s="221" t="s">
        <v>114</v>
      </c>
      <c r="E23" s="228">
        <v>245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0.105</v>
      </c>
      <c r="U23" s="222">
        <f>ROUND(E23*T23,2)</f>
        <v>25.73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97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4" t="s">
        <v>122</v>
      </c>
      <c r="D24" s="224"/>
      <c r="E24" s="229">
        <v>245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99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92</v>
      </c>
      <c r="B25" s="220" t="s">
        <v>63</v>
      </c>
      <c r="C25" s="265" t="s">
        <v>64</v>
      </c>
      <c r="D25" s="225"/>
      <c r="E25" s="230"/>
      <c r="F25" s="233"/>
      <c r="G25" s="233">
        <f>SUMIF(AE26:AE27,"&lt;&gt;NOR",G26:G27)</f>
        <v>0</v>
      </c>
      <c r="H25" s="233"/>
      <c r="I25" s="233">
        <f>SUM(I26:I27)</f>
        <v>0</v>
      </c>
      <c r="J25" s="233"/>
      <c r="K25" s="233">
        <f>SUM(K26:K27)</f>
        <v>0</v>
      </c>
      <c r="L25" s="233"/>
      <c r="M25" s="233">
        <f>SUM(M26:M27)</f>
        <v>0</v>
      </c>
      <c r="N25" s="226"/>
      <c r="O25" s="226">
        <f>SUM(O26:O27)</f>
        <v>0</v>
      </c>
      <c r="P25" s="226"/>
      <c r="Q25" s="226">
        <f>SUM(Q26:Q27)</f>
        <v>0</v>
      </c>
      <c r="R25" s="226"/>
      <c r="S25" s="226"/>
      <c r="T25" s="227"/>
      <c r="U25" s="226">
        <f>SUM(U26:U27)</f>
        <v>66.52</v>
      </c>
      <c r="AE25" t="s">
        <v>93</v>
      </c>
    </row>
    <row r="26" spans="1:60" outlineLevel="1" x14ac:dyDescent="0.2">
      <c r="A26" s="213">
        <v>9</v>
      </c>
      <c r="B26" s="219" t="s">
        <v>123</v>
      </c>
      <c r="C26" s="263" t="s">
        <v>124</v>
      </c>
      <c r="D26" s="221" t="s">
        <v>114</v>
      </c>
      <c r="E26" s="228">
        <v>23.16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2.8719999999999999</v>
      </c>
      <c r="U26" s="222">
        <f>ROUND(E26*T26,2)</f>
        <v>66.52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97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2"/>
      <c r="B27" s="243"/>
      <c r="C27" s="266" t="s">
        <v>125</v>
      </c>
      <c r="D27" s="244"/>
      <c r="E27" s="245">
        <v>23.16</v>
      </c>
      <c r="F27" s="246"/>
      <c r="G27" s="246"/>
      <c r="H27" s="246"/>
      <c r="I27" s="246"/>
      <c r="J27" s="246"/>
      <c r="K27" s="246"/>
      <c r="L27" s="246"/>
      <c r="M27" s="246"/>
      <c r="N27" s="247"/>
      <c r="O27" s="247"/>
      <c r="P27" s="247"/>
      <c r="Q27" s="247"/>
      <c r="R27" s="247"/>
      <c r="S27" s="247"/>
      <c r="T27" s="248"/>
      <c r="U27" s="247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99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6"/>
      <c r="B28" s="7" t="s">
        <v>126</v>
      </c>
      <c r="C28" s="267" t="s">
        <v>126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v>15</v>
      </c>
      <c r="AD28">
        <v>21</v>
      </c>
    </row>
    <row r="29" spans="1:60" x14ac:dyDescent="0.2">
      <c r="A29" s="249"/>
      <c r="B29" s="250">
        <v>26</v>
      </c>
      <c r="C29" s="268" t="s">
        <v>126</v>
      </c>
      <c r="D29" s="251"/>
      <c r="E29" s="251"/>
      <c r="F29" s="251"/>
      <c r="G29" s="262">
        <f>G8+G11+G18+G25</f>
        <v>0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C29">
        <f>SUMIF(L7:L27,AC28,G7:G27)</f>
        <v>0</v>
      </c>
      <c r="AD29">
        <f>SUMIF(L7:L27,AD28,G7:G27)</f>
        <v>0</v>
      </c>
      <c r="AE29" t="s">
        <v>127</v>
      </c>
    </row>
    <row r="30" spans="1:60" x14ac:dyDescent="0.2">
      <c r="A30" s="6"/>
      <c r="B30" s="7" t="s">
        <v>126</v>
      </c>
      <c r="C30" s="267" t="s">
        <v>126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126</v>
      </c>
      <c r="C31" s="267" t="s">
        <v>126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2">
        <v>33</v>
      </c>
      <c r="B32" s="252"/>
      <c r="C32" s="269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3"/>
      <c r="B33" s="254"/>
      <c r="C33" s="270"/>
      <c r="D33" s="254"/>
      <c r="E33" s="254"/>
      <c r="F33" s="254"/>
      <c r="G33" s="25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E33" t="s">
        <v>128</v>
      </c>
    </row>
    <row r="34" spans="1:31" x14ac:dyDescent="0.2">
      <c r="A34" s="256"/>
      <c r="B34" s="257"/>
      <c r="C34" s="271"/>
      <c r="D34" s="257"/>
      <c r="E34" s="257"/>
      <c r="F34" s="257"/>
      <c r="G34" s="25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6"/>
      <c r="B35" s="257"/>
      <c r="C35" s="271"/>
      <c r="D35" s="257"/>
      <c r="E35" s="257"/>
      <c r="F35" s="257"/>
      <c r="G35" s="25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56"/>
      <c r="B36" s="257"/>
      <c r="C36" s="271"/>
      <c r="D36" s="257"/>
      <c r="E36" s="257"/>
      <c r="F36" s="257"/>
      <c r="G36" s="258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59"/>
      <c r="B37" s="260"/>
      <c r="C37" s="272"/>
      <c r="D37" s="260"/>
      <c r="E37" s="260"/>
      <c r="F37" s="260"/>
      <c r="G37" s="26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6"/>
      <c r="B38" s="7" t="s">
        <v>126</v>
      </c>
      <c r="C38" s="267" t="s">
        <v>126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C39" s="273"/>
      <c r="AE39" t="s">
        <v>129</v>
      </c>
    </row>
  </sheetData>
  <mergeCells count="6">
    <mergeCell ref="A1:G1"/>
    <mergeCell ref="C2:G2"/>
    <mergeCell ref="C3:G3"/>
    <mergeCell ref="C4:G4"/>
    <mergeCell ref="A32:C32"/>
    <mergeCell ref="A33:G3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2023-06-29T07:53:17Z</dcterms:modified>
</cp:coreProperties>
</file>